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750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<sst xmlns="http://schemas.openxmlformats.org/spreadsheetml/2006/main" count="232" uniqueCount="48">
  <si>
    <t/>
  </si>
  <si>
    <t>BÜTÇE GİDERLERİNİN GELİŞİMİ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</si>
  <si>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</si>
  <si>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</si>
  <si>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</si>
  <si>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</si>
  <si>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</si>
  <si>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</si>
  <si>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</si>
  <si>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</si>
  <si>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</si>
  <si>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</si>
  <si>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</si>
  <si>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BÜTÇE GİDERLERİ TOPLAMI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</si>
  <si>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</si>
  <si>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</si>
  <si>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</si>
  <si>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</si>
  <si>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</si>
  <si>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</si>
  <si>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</si>
  <si>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</si>
  <si>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0075</t>
  </si>
  <si>
    <t>DOĞU KARADENİZ PROJESİ BÖLGE KALKINMA İDARESİ BAŞKANLIĞI</t>
  </si>
  <si>
    <t>01 - PERSONEL GİDERLERİ</t>
  </si>
  <si>
    <t>01.01 - MEMURLAR</t>
  </si>
  <si>
    <t>01.02 - SÖZLEŞMELİ  PERSONEL</t>
  </si>
  <si>
    <t>01.03 - İŞÇİLER</t>
  </si>
  <si>
    <t>01.04 - GEÇİCİ SÜRELİ ÇALIŞANLAR</t>
  </si>
  <si>
    <t>02 - SOSYAL GÜVENLİK KURUMLARINA DEVLET PRİMİ GİDERLERİ</t>
  </si>
  <si>
    <t>02.01 - MEMURLAR</t>
  </si>
  <si>
    <t>02.02 - SÖZLEŞMELİ PERSONEL</t>
  </si>
  <si>
    <t>02.03 - İŞÇİLER</t>
  </si>
  <si>
    <t>03 - MAL VE HİZMET ALIM GİDERLERİ</t>
  </si>
  <si>
    <t>03.02 - TÜKETİME YÖNELİK MAL VE MALZEME ALIMLARI</t>
  </si>
  <si>
    <t>03.03 - YOLLUKLAR</t>
  </si>
  <si>
    <t>03.04 - GÖREV GİDERLERİ</t>
  </si>
  <si>
    <t>03.05 - HİZMET ALIMLARI</t>
  </si>
  <si>
    <t>03.06 - TEMSİL VE TANITMA GİDERLERİ</t>
  </si>
  <si>
    <t>03.07 - MENKUL MAL,GAYRİMADDİ HAK ALIM, BAKIM VE ONARIM GİDERLERİ</t>
  </si>
  <si>
    <t>03.08 - GAYRİMENKUL MAL BAKIM VE ONARIM GİDERLERİ</t>
  </si>
  <si>
    <t>05 - CARİ TRANSFERLER</t>
  </si>
  <si>
    <t>05.01 - GÖREVLENDİRME GİDERLERİ</t>
  </si>
  <si>
    <t>05.03 - KAR AMACI GÜTMEYEN KURULUŞLARA YAPILAN TRANSFERLER</t>
  </si>
  <si>
    <t>06 - SERMAYE GİDERLERİ</t>
  </si>
  <si>
    <t>06.02 - MENKUL SERMAYE ÜRETİM GİDERLERİ</t>
  </si>
  <si>
    <t>07 - SERMAYE TRANSFERLERİ</t>
  </si>
  <si>
    <t>07.01 - KURUM, İŞLETME ve HANE HALKINA  YAPILAN SERMAYE TRANSFERLERİ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</si>
</sst>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9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9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zoomScale="70" zoomScaleNormal="70" workbookViewId="0" topLeftCell="A11">
      <selection activeCell="A16" sqref="A16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0.75390625" style="9" customWidth="1"/>
    <col min="6" max="7" width="21.25390625" style="9" hidden="1" customWidth="1"/>
    <col min="8" max="9" width="20.75390625" style="9" customWidth="1"/>
    <col min="10" max="10" width="21.25390625" style="9" hidden="1" customWidth="1"/>
    <col min="11" max="11" width="10.75390625" style="9" hidden="1" customWidth="1"/>
    <col min="12" max="13" width="20.75390625" style="9" customWidth="1"/>
    <col min="14" max="14" width="21.25390625" style="9" hidden="1" customWidth="1"/>
    <col min="15" max="15" width="11.375" style="9" hidden="1" customWidth="1"/>
    <col min="16" max="17" width="20.75390625" style="9" customWidth="1"/>
    <col min="18" max="18" width="21.25390625" style="9" hidden="1" customWidth="1"/>
    <col min="19" max="19" width="11.625" style="9" hidden="1" customWidth="1"/>
    <col min="20" max="21" width="20.75390625" style="9" customWidth="1"/>
    <col min="22" max="23" width="14.25390625" style="4" hidden="1" customWidth="1"/>
    <col min="24" max="27" width="20.75390625" style="4" customWidth="1"/>
    <col min="28" max="28" width="9.125" style="4" bestFit="1" customWidth="1"/>
    <col min="29" max="29" width="10.125" style="4" bestFit="1" customWidth="1"/>
    <col min="30" max="30" width="8.253906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/>
      <c r="V1" s="3" t="s">
        <v>0</v>
      </c>
      <c r="X1" s="3" t="s">
        <v>0</v>
      </c>
    </row>
    <row r="2" spans="1:31" ht="15" hidden="1" thickBot="1">
      <c r="A2" s="13" t="s">
        <v>13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14</v>
      </c>
      <c r="B6" s="21">
        <v>2024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3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15</v>
      </c>
      <c r="B8" s="9" t="s">
        <v>23</v>
      </c>
    </row>
    <row r="9" ht="14.25" hidden="1"/>
    <row r="10" ht="13.5" customHeight="1" hidden="1"/>
    <row r="11" spans="1:31" ht="22.5" customHeight="1">
      <c r="A11" s="26" t="s">
        <v>1</v>
      </c>
      <c r="B11" s="26" t="s">
        <v>0</v>
      </c>
      <c r="C11" s="26" t="s">
        <v>0</v>
      </c>
      <c r="D11" s="26" t="s">
        <v>0</v>
      </c>
      <c r="E11" s="26" t="s">
        <v>0</v>
      </c>
      <c r="F11" s="26" t="s">
        <v>0</v>
      </c>
      <c r="G11" s="26" t="s">
        <v>0</v>
      </c>
      <c r="H11" s="26" t="s">
        <v>0</v>
      </c>
      <c r="I11" s="26" t="s">
        <v>0</v>
      </c>
      <c r="J11" s="26" t="s">
        <v>0</v>
      </c>
      <c r="K11" s="26" t="s">
        <v>0</v>
      </c>
      <c r="L11" s="26" t="s">
        <v>0</v>
      </c>
      <c r="M11" s="26" t="s">
        <v>0</v>
      </c>
      <c r="N11" s="26" t="s">
        <v>0</v>
      </c>
      <c r="O11" s="26" t="s">
        <v>0</v>
      </c>
      <c r="P11" s="26" t="s">
        <v>0</v>
      </c>
      <c r="Q11" s="26" t="s">
        <v>0</v>
      </c>
      <c r="R11" s="26" t="s">
        <v>0</v>
      </c>
      <c r="S11" s="26" t="s">
        <v>0</v>
      </c>
      <c r="T11" s="26" t="s">
        <v>0</v>
      </c>
      <c r="U11" s="26" t="s">
        <v>0</v>
      </c>
      <c r="V11" s="26" t="s">
        <v>0</v>
      </c>
      <c r="W11" s="26" t="s">
        <v>0</v>
      </c>
      <c r="X11" s="26" t="s">
        <v>0</v>
      </c>
      <c r="Y11" s="26" t="s">
        <v>0</v>
      </c>
      <c r="Z11" s="26" t="s">
        <v>0</v>
      </c>
      <c r="AA11" s="26" t="s">
        <v>0</v>
      </c>
      <c r="AB11" s="26" t="s">
        <v>0</v>
      </c>
      <c r="AC11" s="26" t="s">
        <v>0</v>
      </c>
      <c r="AD11" s="26" t="s">
        <v>0</v>
      </c>
      <c r="AE11" s="26" t="s">
        <v>0</v>
      </c>
    </row>
    <row r="12" spans="1:27" ht="16.5" customHeight="1">
      <c r="A12" s="10" t="s">
        <v>2</v>
      </c>
      <c r="B12" s="17">
        <f>ButceYil</f>
        <v>0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15</v>
      </c>
      <c r="B13" s="24">
        <f>KurAd</f>
        <v>0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  <c r="N13" s="24" t="s">
        <v>0</v>
      </c>
      <c r="O13" s="24" t="s">
        <v>0</v>
      </c>
      <c r="P13" s="24" t="s">
        <v>0</v>
      </c>
      <c r="Q13" s="24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16</v>
      </c>
      <c r="B14" s="23" t="str">
        <f>ButceYil-1&amp;" "&amp;"GERÇEKLEŞME TOPLAMI"</f>
        <v>-1 GERÇEKLEŞME TOPLAMI</v>
      </c>
      <c r="C14" s="23" t="str">
        <f>ButceYil&amp;" "&amp;"BAŞLANGIÇ ÖDENEĞİ"</f>
        <v> BAŞLANGIÇ ÖDENEĞİ</v>
      </c>
      <c r="D14" s="23" t="s">
        <v>4</v>
      </c>
      <c r="E14" s="23" t="s">
        <v>0</v>
      </c>
      <c r="F14" s="23" t="s">
        <v>17</v>
      </c>
      <c r="G14" s="23" t="s">
        <v>0</v>
      </c>
      <c r="H14" s="23" t="s">
        <v>5</v>
      </c>
      <c r="I14" s="23" t="s">
        <v>0</v>
      </c>
      <c r="J14" s="23" t="s">
        <v>18</v>
      </c>
      <c r="K14" s="23" t="s">
        <v>0</v>
      </c>
      <c r="L14" s="23" t="s">
        <v>6</v>
      </c>
      <c r="M14" s="23" t="s">
        <v>0</v>
      </c>
      <c r="N14" s="23" t="s">
        <v>19</v>
      </c>
      <c r="O14" s="23" t="s">
        <v>0</v>
      </c>
      <c r="P14" s="23" t="s">
        <v>7</v>
      </c>
      <c r="Q14" s="23" t="s">
        <v>0</v>
      </c>
      <c r="R14" s="23" t="s">
        <v>20</v>
      </c>
      <c r="S14" s="23" t="s">
        <v>0</v>
      </c>
      <c r="T14" s="23" t="s">
        <v>8</v>
      </c>
      <c r="U14" s="23" t="s">
        <v>0</v>
      </c>
      <c r="V14" s="23" t="s">
        <v>21</v>
      </c>
      <c r="W14" s="23" t="s">
        <v>0</v>
      </c>
      <c r="X14" s="23" t="s">
        <v>9</v>
      </c>
      <c r="Y14" s="23" t="s">
        <v>0</v>
      </c>
      <c r="Z14" s="23" t="s">
        <v>10</v>
      </c>
      <c r="AA14" s="23" t="s">
        <v>0</v>
      </c>
      <c r="AB14" s="23" t="s">
        <v>11</v>
      </c>
      <c r="AC14" s="23" t="s">
        <v>12</v>
      </c>
      <c r="AD14" s="23" t="s">
        <v>0</v>
      </c>
      <c r="AE14" s="23" t="str">
        <f>ButceYil&amp;" "&amp;"YILSONU GERÇEKLEŞME TAHMİNİ"</f>
        <v> YILSONU GERÇEKLEŞME TAHMİNİ</v>
      </c>
    </row>
    <row r="15" spans="1:31" ht="39" customHeight="1" thickBot="1">
      <c r="A15" s="25" t="s">
        <v>0</v>
      </c>
      <c r="B15" s="25" t="s">
        <v>0</v>
      </c>
      <c r="C15" s="25" t="s">
        <v>0</v>
      </c>
      <c r="D15" s="12">
        <f>ButceYil-1</f>
        <v>-1</v>
      </c>
      <c r="E15" s="12">
        <f>ButceYil</f>
        <v>0</v>
      </c>
      <c r="F15" s="12">
        <f>ButceYil-1</f>
        <v>-1</v>
      </c>
      <c r="G15" s="12">
        <f>ButceYil</f>
        <v>0</v>
      </c>
      <c r="H15" s="12">
        <f>ButceYil-1</f>
        <v>-1</v>
      </c>
      <c r="I15" s="12">
        <f>ButceYil</f>
        <v>0</v>
      </c>
      <c r="J15" s="12">
        <f>ButceYil-1</f>
        <v>-1</v>
      </c>
      <c r="K15" s="12">
        <f>ButceYil</f>
        <v>0</v>
      </c>
      <c r="L15" s="12">
        <f>ButceYil-1</f>
        <v>-1</v>
      </c>
      <c r="M15" s="12">
        <f>ButceYil</f>
        <v>0</v>
      </c>
      <c r="N15" s="12">
        <f>ButceYil-1</f>
        <v>-1</v>
      </c>
      <c r="O15" s="12">
        <f>ButceYil</f>
        <v>0</v>
      </c>
      <c r="P15" s="12">
        <f>ButceYil-1</f>
        <v>-1</v>
      </c>
      <c r="Q15" s="12">
        <f>ButceYil</f>
        <v>0</v>
      </c>
      <c r="R15" s="12">
        <f>ButceYil-1</f>
        <v>-1</v>
      </c>
      <c r="S15" s="12">
        <f>ButceYil</f>
        <v>0</v>
      </c>
      <c r="T15" s="12">
        <f>ButceYil-1</f>
        <v>-1</v>
      </c>
      <c r="U15" s="12">
        <f>ButceYil</f>
        <v>0</v>
      </c>
      <c r="V15" s="12">
        <f>ButceYil-1</f>
        <v>-1</v>
      </c>
      <c r="W15" s="12">
        <f>ButceYil</f>
        <v>0</v>
      </c>
      <c r="X15" s="12">
        <f>ButceYil-1</f>
        <v>-1</v>
      </c>
      <c r="Y15" s="12">
        <f>ButceYil</f>
        <v>0</v>
      </c>
      <c r="Z15" s="12">
        <f>ButceYil-1</f>
        <v>-1</v>
      </c>
      <c r="AA15" s="12">
        <f>ButceYil</f>
        <v>0</v>
      </c>
      <c r="AB15" s="25" t="s">
        <v>0</v>
      </c>
      <c r="AC15" s="12">
        <f>ButceYil-1</f>
        <v>-1</v>
      </c>
      <c r="AD15" s="12">
        <f>ButceYil</f>
        <v>0</v>
      </c>
      <c r="AE15" s="25" t="s">
        <v>0</v>
      </c>
    </row>
    <row r="16" spans="1:31" ht="24.75" customHeight="1">
      <c r="A16" s="13" t="s">
        <v>13</v>
      </c>
      <c r="B16" s="14">
        <v>437468540.25</v>
      </c>
      <c r="C16" s="14">
        <v>742277000</v>
      </c>
      <c r="D16" s="14">
        <v>2479667.3600000003</v>
      </c>
      <c r="E16" s="14">
        <v>5996932.089999999</v>
      </c>
      <c r="F16" s="14">
        <v>5071131.27</v>
      </c>
      <c r="G16" s="14">
        <v>10495920.5</v>
      </c>
      <c r="H16" s="14">
        <f>IF(F16=0,0,F16-D16)</f>
        <v>0</v>
      </c>
      <c r="I16" s="14">
        <f>IF(G16=0,0,G16-E16)</f>
        <v>0</v>
      </c>
      <c r="J16" s="14">
        <v>29519846.69</v>
      </c>
      <c r="K16" s="14">
        <v>19510693.289999995</v>
      </c>
      <c r="L16" s="14">
        <f>IF(J16=0,0,J16-F16)</f>
        <v>0</v>
      </c>
      <c r="M16" s="14">
        <f>IF(K16=0,0,K16-G16)</f>
        <v>0</v>
      </c>
      <c r="N16" s="14">
        <v>48620979.019999996</v>
      </c>
      <c r="O16" s="14">
        <v>25201826.909999996</v>
      </c>
      <c r="P16" s="14">
        <f>IF(N16=0,0,N16-J16)</f>
        <v>0</v>
      </c>
      <c r="Q16" s="14">
        <f>IF(O16=0,0,O16-K16)</f>
        <v>0</v>
      </c>
      <c r="R16" s="14">
        <v>59552758.04000001</v>
      </c>
      <c r="S16" s="14">
        <v>30123825.58</v>
      </c>
      <c r="T16" s="14">
        <f>IF(R16=0,0,R16-N16)</f>
        <v>0</v>
      </c>
      <c r="U16" s="14">
        <f>IF(S16=0,0,S16-O16)</f>
        <v>0</v>
      </c>
      <c r="V16" s="14">
        <v>72310098.66</v>
      </c>
      <c r="W16" s="14">
        <v>35921157.18</v>
      </c>
      <c r="X16" s="14">
        <f>IF(V16=0,0,V16-R16)</f>
        <v>0</v>
      </c>
      <c r="Y16" s="14">
        <f>IF(W16=0,0,W16-S16)</f>
        <v>0</v>
      </c>
      <c r="Z16" s="14">
        <f>D16+H16+L16+P16+T16+X16</f>
        <v>0</v>
      </c>
      <c r="AA16" s="14">
        <f>E16+I16+M16+Q16+U16+Y16</f>
        <v>0</v>
      </c>
      <c r="AB16" s="15">
        <f>IF(AA16=0,0,IF(Z16=0,0,(AA16-Z16)/Z16*100))</f>
        <v>0</v>
      </c>
      <c r="AC16" s="16">
        <f>IF(Z16=0,0,IF(B16=0,0,Z16/B16*100))</f>
        <v>0</v>
      </c>
      <c r="AD16" s="16">
        <f>IF(AA16=0,0,IF(C16=0,0,AA16/C16*100))</f>
        <v>0</v>
      </c>
      <c r="AE16" s="14">
        <v>676382000</v>
      </c>
    </row>
    <row r="17" spans="1:31" ht="24.75" customHeight="1">
      <c r="A17" s="13" t="s">
        <v>24</v>
      </c>
      <c r="B17" s="14">
        <v>20828417.43</v>
      </c>
      <c r="C17" s="14">
        <v>36534000</v>
      </c>
      <c r="D17" s="14">
        <v>1545047.13</v>
      </c>
      <c r="E17" s="14">
        <v>4318694.9399999995</v>
      </c>
      <c r="F17" s="14">
        <v>2911551.09</v>
      </c>
      <c r="G17" s="14">
        <v>7237196.529999999</v>
      </c>
      <c r="H17" s="14">
        <f>IF(F17=0,0,F17-D17)</f>
        <v>0</v>
      </c>
      <c r="I17" s="14">
        <f>IF(G17=0,0,G17-E17)</f>
        <v>0</v>
      </c>
      <c r="J17" s="14">
        <v>4055595.42</v>
      </c>
      <c r="K17" s="14">
        <v>12103966.72</v>
      </c>
      <c r="L17" s="14">
        <f>IF(J17=0,0,J17-F17)</f>
        <v>0</v>
      </c>
      <c r="M17" s="14">
        <f>IF(K17=0,0,K17-G17)</f>
        <v>0</v>
      </c>
      <c r="N17" s="14">
        <v>5378559.279999999</v>
      </c>
      <c r="O17" s="14">
        <v>15805345.829999998</v>
      </c>
      <c r="P17" s="14">
        <f>IF(N17=0,0,N17-J17)</f>
        <v>0</v>
      </c>
      <c r="Q17" s="14">
        <f>IF(O17=0,0,O17-K17)</f>
        <v>0</v>
      </c>
      <c r="R17" s="14">
        <v>6639751.890000001</v>
      </c>
      <c r="S17" s="14">
        <v>19158912.98</v>
      </c>
      <c r="T17" s="14">
        <f>IF(R17=0,0,R17-N17)</f>
        <v>0</v>
      </c>
      <c r="U17" s="14">
        <f>IF(S17=0,0,S17-O17)</f>
        <v>0</v>
      </c>
      <c r="V17" s="14">
        <v>8146092.32</v>
      </c>
      <c r="W17" s="14">
        <v>22986879.34</v>
      </c>
      <c r="X17" s="14">
        <f>IF(V17=0,0,V17-R17)</f>
        <v>0</v>
      </c>
      <c r="Y17" s="14">
        <f>IF(W17=0,0,W17-S17)</f>
        <v>0</v>
      </c>
      <c r="Z17" s="14">
        <f>D17+H17+L17+P17+T17+X17</f>
        <v>0</v>
      </c>
      <c r="AA17" s="14">
        <f>E17+I17+M17+Q17+U17+Y17</f>
        <v>0</v>
      </c>
      <c r="AB17" s="15">
        <f>IF(AA17=0,0,IF(Z17=0,0,(AA17-Z17)/Z17*100))</f>
        <v>0</v>
      </c>
      <c r="AC17" s="16">
        <f>IF(Z17=0,0,IF(B17=0,0,Z17/B17*100))</f>
        <v>0</v>
      </c>
      <c r="AD17" s="16">
        <f>IF(AA17=0,0,IF(C17=0,0,AA17/C17*100))</f>
        <v>0</v>
      </c>
      <c r="AE17" s="14">
        <v>51270000</v>
      </c>
    </row>
    <row r="18" spans="1:31" ht="24.75" customHeight="1">
      <c r="A18" s="22" t="s">
        <v>25</v>
      </c>
      <c r="B18" s="18">
        <v>12517089.38</v>
      </c>
      <c r="C18" s="18">
        <v>23639000</v>
      </c>
      <c r="D18" s="18">
        <v>1109038.73</v>
      </c>
      <c r="E18" s="18">
        <v>3137434.83</v>
      </c>
      <c r="F18" s="18">
        <v>1839161.16</v>
      </c>
      <c r="G18" s="18">
        <v>5208431.8</v>
      </c>
      <c r="H18" s="18">
        <f>IF(F18=0,0,F18-D18)</f>
        <v>0</v>
      </c>
      <c r="I18" s="18">
        <f>IF(G18=0,0,G18-E18)</f>
        <v>0</v>
      </c>
      <c r="J18" s="18">
        <v>2568555.06</v>
      </c>
      <c r="K18" s="18">
        <v>7267950.45</v>
      </c>
      <c r="L18" s="18">
        <f>IF(J18=0,0,J18-F18)</f>
        <v>0</v>
      </c>
      <c r="M18" s="18">
        <f>IF(K18=0,0,K18-G18)</f>
        <v>0</v>
      </c>
      <c r="N18" s="18">
        <v>3308833.52</v>
      </c>
      <c r="O18" s="18">
        <v>9327816.58</v>
      </c>
      <c r="P18" s="18">
        <f>IF(N18=0,0,N18-J18)</f>
        <v>0</v>
      </c>
      <c r="Q18" s="18">
        <f>IF(O18=0,0,O18-K18)</f>
        <v>0</v>
      </c>
      <c r="R18" s="18">
        <v>4189599.12</v>
      </c>
      <c r="S18" s="18">
        <v>11395735.91</v>
      </c>
      <c r="T18" s="18">
        <f>IF(R18=0,0,R18-N18)</f>
        <v>0</v>
      </c>
      <c r="U18" s="18">
        <f>IF(S18=0,0,S18-O18)</f>
        <v>0</v>
      </c>
      <c r="V18" s="18">
        <v>5030458.51</v>
      </c>
      <c r="W18" s="18">
        <v>13383205.42</v>
      </c>
      <c r="X18" s="18">
        <f>IF(V18=0,0,V18-R18)</f>
        <v>0</v>
      </c>
      <c r="Y18" s="18">
        <f>IF(W18=0,0,W18-S18)</f>
        <v>0</v>
      </c>
      <c r="Z18" s="18">
        <f>D18+H18+L18+P18+T18+X18</f>
        <v>0</v>
      </c>
      <c r="AA18" s="18">
        <f>E18+I18+M18+Q18+U18+Y18</f>
        <v>0</v>
      </c>
      <c r="AB18" s="19">
        <f>IF(AA18=0,0,IF(Z18=0,0,(AA18-Z18)/Z18*100))</f>
        <v>0</v>
      </c>
      <c r="AC18" s="20">
        <f>IF(Z18=0,0,IF(B18=0,0,Z18/B18*100))</f>
        <v>0</v>
      </c>
      <c r="AD18" s="20">
        <f>IF(AA18=0,0,IF(C18=0,0,AA18/C18*100))</f>
        <v>0</v>
      </c>
      <c r="AE18" s="18">
        <v>29649000</v>
      </c>
    </row>
    <row r="19" spans="1:31" ht="24.75" customHeight="1">
      <c r="A19" s="22" t="s">
        <v>26</v>
      </c>
      <c r="B19" s="18">
        <v>1004280.62</v>
      </c>
      <c r="C19" s="18">
        <v>2671000</v>
      </c>
      <c r="D19" s="18">
        <v>148566.81</v>
      </c>
      <c r="E19" s="18">
        <v>202986.82</v>
      </c>
      <c r="F19" s="18">
        <v>238017.86</v>
      </c>
      <c r="G19" s="18">
        <v>340005.98</v>
      </c>
      <c r="H19" s="18">
        <f>IF(F19=0,0,F19-D19)</f>
        <v>0</v>
      </c>
      <c r="I19" s="18">
        <f>IF(G19=0,0,G19-E19)</f>
        <v>0</v>
      </c>
      <c r="J19" s="18">
        <v>329319.66</v>
      </c>
      <c r="K19" s="18">
        <v>476677.42</v>
      </c>
      <c r="L19" s="18">
        <f>IF(J19=0,0,J19-F19)</f>
        <v>0</v>
      </c>
      <c r="M19" s="18">
        <f>IF(K19=0,0,K19-G19)</f>
        <v>0</v>
      </c>
      <c r="N19" s="18">
        <v>424914.28</v>
      </c>
      <c r="O19" s="18">
        <v>613348.86</v>
      </c>
      <c r="P19" s="18">
        <f>IF(N19=0,0,N19-J19)</f>
        <v>0</v>
      </c>
      <c r="Q19" s="18">
        <f>IF(O19=0,0,O19-K19)</f>
        <v>0</v>
      </c>
      <c r="R19" s="18">
        <v>424914.28</v>
      </c>
      <c r="S19" s="18">
        <v>750020.3</v>
      </c>
      <c r="T19" s="18">
        <f>IF(R19=0,0,R19-N19)</f>
        <v>0</v>
      </c>
      <c r="U19" s="18">
        <f>IF(S19=0,0,S19-O19)</f>
        <v>0</v>
      </c>
      <c r="V19" s="18">
        <v>505294.2</v>
      </c>
      <c r="W19" s="18">
        <v>886691.74</v>
      </c>
      <c r="X19" s="18">
        <f>IF(V19=0,0,V19-R19)</f>
        <v>0</v>
      </c>
      <c r="Y19" s="18">
        <f>IF(W19=0,0,W19-S19)</f>
        <v>0</v>
      </c>
      <c r="Z19" s="18">
        <f>D19+H19+L19+P19+T19+X19</f>
        <v>0</v>
      </c>
      <c r="AA19" s="18">
        <f>E19+I19+M19+Q19+U19+Y19</f>
        <v>0</v>
      </c>
      <c r="AB19" s="19">
        <f>IF(AA19=0,0,IF(Z19=0,0,(AA19-Z19)/Z19*100))</f>
        <v>0</v>
      </c>
      <c r="AC19" s="20">
        <f>IF(Z19=0,0,IF(B19=0,0,Z19/B19*100))</f>
        <v>0</v>
      </c>
      <c r="AD19" s="20">
        <f>IF(AA19=0,0,IF(C19=0,0,AA19/C19*100))</f>
        <v>0</v>
      </c>
      <c r="AE19" s="18">
        <v>2274000</v>
      </c>
    </row>
    <row r="20" spans="1:31" ht="24.75" customHeight="1">
      <c r="A20" s="22" t="s">
        <v>27</v>
      </c>
      <c r="B20" s="18">
        <v>7302600.53</v>
      </c>
      <c r="C20" s="18">
        <v>10209000</v>
      </c>
      <c r="D20" s="18">
        <v>287441.59</v>
      </c>
      <c r="E20" s="18">
        <v>978273.29</v>
      </c>
      <c r="F20" s="18">
        <v>834372.07</v>
      </c>
      <c r="G20" s="18">
        <v>1688758.75</v>
      </c>
      <c r="H20" s="18">
        <f>IF(F20=0,0,F20-D20)</f>
        <v>0</v>
      </c>
      <c r="I20" s="18">
        <f>IF(G20=0,0,G20-E20)</f>
        <v>0</v>
      </c>
      <c r="J20" s="18">
        <v>1157720.7</v>
      </c>
      <c r="K20" s="18">
        <v>4359338.85</v>
      </c>
      <c r="L20" s="18">
        <f>IF(J20=0,0,J20-F20)</f>
        <v>0</v>
      </c>
      <c r="M20" s="18">
        <f>IF(K20=0,0,K20-G20)</f>
        <v>0</v>
      </c>
      <c r="N20" s="18">
        <v>1644811.48</v>
      </c>
      <c r="O20" s="18">
        <v>5864180.39</v>
      </c>
      <c r="P20" s="18">
        <f>IF(N20=0,0,N20-J20)</f>
        <v>0</v>
      </c>
      <c r="Q20" s="18">
        <f>IF(O20=0,0,O20-K20)</f>
        <v>0</v>
      </c>
      <c r="R20" s="18">
        <v>2025238.49</v>
      </c>
      <c r="S20" s="18">
        <v>7013156.77</v>
      </c>
      <c r="T20" s="18">
        <f>IF(R20=0,0,R20-N20)</f>
        <v>0</v>
      </c>
      <c r="U20" s="18">
        <f>IF(S20=0,0,S20-O20)</f>
        <v>0</v>
      </c>
      <c r="V20" s="18">
        <v>2610339.61</v>
      </c>
      <c r="W20" s="18">
        <v>8716982.18</v>
      </c>
      <c r="X20" s="18">
        <f>IF(V20=0,0,V20-R20)</f>
        <v>0</v>
      </c>
      <c r="Y20" s="18">
        <f>IF(W20=0,0,W20-S20)</f>
        <v>0</v>
      </c>
      <c r="Z20" s="18">
        <f>D20+H20+L20+P20+T20+X20</f>
        <v>0</v>
      </c>
      <c r="AA20" s="18">
        <f>E20+I20+M20+Q20+U20+Y20</f>
        <v>0</v>
      </c>
      <c r="AB20" s="19">
        <f>IF(AA20=0,0,IF(Z20=0,0,(AA20-Z20)/Z20*100))</f>
        <v>0</v>
      </c>
      <c r="AC20" s="20">
        <f>IF(Z20=0,0,IF(B20=0,0,Z20/B20*100))</f>
        <v>0</v>
      </c>
      <c r="AD20" s="20">
        <f>IF(AA20=0,0,IF(C20=0,0,AA20/C20*100))</f>
        <v>0</v>
      </c>
      <c r="AE20" s="18">
        <v>19337000</v>
      </c>
    </row>
    <row r="21" spans="1:31" ht="24.75" customHeight="1">
      <c r="A21" s="22" t="s">
        <v>28</v>
      </c>
      <c r="B21" s="18">
        <v>4446.9</v>
      </c>
      <c r="C21" s="18">
        <v>15000</v>
      </c>
      <c r="D21" s="18">
        <v>0</v>
      </c>
      <c r="E21" s="18">
        <v>0</v>
      </c>
      <c r="F21" s="18">
        <v>0</v>
      </c>
      <c r="G21" s="18">
        <v>0</v>
      </c>
      <c r="H21" s="18">
        <f>IF(F21=0,0,F21-D21)</f>
        <v>0</v>
      </c>
      <c r="I21" s="18">
        <f>IF(G21=0,0,G21-E21)</f>
        <v>0</v>
      </c>
      <c r="J21" s="18">
        <v>0</v>
      </c>
      <c r="K21" s="18">
        <v>0</v>
      </c>
      <c r="L21" s="18">
        <f>IF(J21=0,0,J21-F21)</f>
        <v>0</v>
      </c>
      <c r="M21" s="18">
        <f>IF(K21=0,0,K21-G21)</f>
        <v>0</v>
      </c>
      <c r="N21" s="18">
        <v>0</v>
      </c>
      <c r="O21" s="18">
        <v>0</v>
      </c>
      <c r="P21" s="18">
        <f>IF(N21=0,0,N21-J21)</f>
        <v>0</v>
      </c>
      <c r="Q21" s="18">
        <f>IF(O21=0,0,O21-K21)</f>
        <v>0</v>
      </c>
      <c r="R21" s="18">
        <v>0</v>
      </c>
      <c r="S21" s="18">
        <v>0</v>
      </c>
      <c r="T21" s="18">
        <f>IF(R21=0,0,R21-N21)</f>
        <v>0</v>
      </c>
      <c r="U21" s="18">
        <f>IF(S21=0,0,S21-O21)</f>
        <v>0</v>
      </c>
      <c r="V21" s="18">
        <v>0</v>
      </c>
      <c r="W21" s="18">
        <v>0</v>
      </c>
      <c r="X21" s="18">
        <f>IF(V21=0,0,V21-R21)</f>
        <v>0</v>
      </c>
      <c r="Y21" s="18">
        <f>IF(W21=0,0,W21-S21)</f>
        <v>0</v>
      </c>
      <c r="Z21" s="18">
        <f>D21+H21+L21+P21+T21+X21</f>
        <v>0</v>
      </c>
      <c r="AA21" s="18">
        <f>E21+I21+M21+Q21+U21+Y21</f>
        <v>0</v>
      </c>
      <c r="AB21" s="19">
        <f>IF(AA21=0,0,IF(Z21=0,0,(AA21-Z21)/Z21*100))</f>
        <v>0</v>
      </c>
      <c r="AC21" s="20">
        <f>IF(Z21=0,0,IF(B21=0,0,Z21/B21*100))</f>
        <v>0</v>
      </c>
      <c r="AD21" s="20">
        <f>IF(AA21=0,0,IF(C21=0,0,AA21/C21*100))</f>
        <v>0</v>
      </c>
      <c r="AE21" s="18">
        <v>10000</v>
      </c>
    </row>
    <row r="22" spans="1:31" ht="24.75" customHeight="1">
      <c r="A22" s="13" t="s">
        <v>29</v>
      </c>
      <c r="B22" s="14">
        <v>3103598.38</v>
      </c>
      <c r="C22" s="14">
        <v>4851000</v>
      </c>
      <c r="D22" s="14">
        <v>225467.33</v>
      </c>
      <c r="E22" s="14">
        <v>544262.88</v>
      </c>
      <c r="F22" s="14">
        <v>451623.14</v>
      </c>
      <c r="G22" s="14">
        <v>917241.29</v>
      </c>
      <c r="H22" s="14">
        <f>IF(F22=0,0,F22-D22)</f>
        <v>0</v>
      </c>
      <c r="I22" s="14">
        <f>IF(G22=0,0,G22-E22)</f>
        <v>0</v>
      </c>
      <c r="J22" s="14">
        <v>633737.8400000001</v>
      </c>
      <c r="K22" s="14">
        <v>1688501.3599999999</v>
      </c>
      <c r="L22" s="14">
        <f>IF(J22=0,0,J22-F22)</f>
        <v>0</v>
      </c>
      <c r="M22" s="14">
        <f>IF(K22=0,0,K22-G22)</f>
        <v>0</v>
      </c>
      <c r="N22" s="14">
        <v>847150.34</v>
      </c>
      <c r="O22" s="14">
        <v>2234225.43</v>
      </c>
      <c r="P22" s="14">
        <f>IF(N22=0,0,N22-J22)</f>
        <v>0</v>
      </c>
      <c r="Q22" s="14">
        <f>IF(O22=0,0,O22-K22)</f>
        <v>0</v>
      </c>
      <c r="R22" s="14">
        <v>1038011.97</v>
      </c>
      <c r="S22" s="14">
        <v>2697569.41</v>
      </c>
      <c r="T22" s="14">
        <f>IF(R22=0,0,R22-N22)</f>
        <v>0</v>
      </c>
      <c r="U22" s="14">
        <f>IF(S22=0,0,S22-O22)</f>
        <v>0</v>
      </c>
      <c r="V22" s="14">
        <v>1282783.72</v>
      </c>
      <c r="W22" s="14">
        <v>3274141.75</v>
      </c>
      <c r="X22" s="14">
        <f>IF(V22=0,0,V22-R22)</f>
        <v>0</v>
      </c>
      <c r="Y22" s="14">
        <f>IF(W22=0,0,W22-S22)</f>
        <v>0</v>
      </c>
      <c r="Z22" s="14">
        <f>D22+H22+L22+P22+T22+X22</f>
        <v>0</v>
      </c>
      <c r="AA22" s="14">
        <f>E22+I22+M22+Q22+U22+Y22</f>
        <v>0</v>
      </c>
      <c r="AB22" s="15">
        <f>IF(AA22=0,0,IF(Z22=0,0,(AA22-Z22)/Z22*100))</f>
        <v>0</v>
      </c>
      <c r="AC22" s="16">
        <f>IF(Z22=0,0,IF(B22=0,0,Z22/B22*100))</f>
        <v>0</v>
      </c>
      <c r="AD22" s="16">
        <f>IF(AA22=0,0,IF(C22=0,0,AA22/C22*100))</f>
        <v>0</v>
      </c>
      <c r="AE22" s="14">
        <v>7404000</v>
      </c>
    </row>
    <row r="23" spans="1:31" ht="24.75" customHeight="1">
      <c r="A23" s="22" t="s">
        <v>30</v>
      </c>
      <c r="B23" s="18">
        <v>1400216.88</v>
      </c>
      <c r="C23" s="18">
        <v>2359000</v>
      </c>
      <c r="D23" s="18">
        <v>139368.57</v>
      </c>
      <c r="E23" s="18">
        <v>308186.16</v>
      </c>
      <c r="F23" s="18">
        <v>232793.83</v>
      </c>
      <c r="G23" s="18">
        <v>514192.96</v>
      </c>
      <c r="H23" s="18">
        <f>IF(F23=0,0,F23-D23)</f>
        <v>0</v>
      </c>
      <c r="I23" s="18">
        <f>IF(G23=0,0,G23-E23)</f>
        <v>0</v>
      </c>
      <c r="J23" s="18">
        <v>326220.71</v>
      </c>
      <c r="K23" s="18">
        <v>720202.57</v>
      </c>
      <c r="L23" s="18">
        <f>IF(J23=0,0,J23-F23)</f>
        <v>0</v>
      </c>
      <c r="M23" s="18">
        <f>IF(K23=0,0,K23-G23)</f>
        <v>0</v>
      </c>
      <c r="N23" s="18">
        <v>420231.42</v>
      </c>
      <c r="O23" s="18">
        <v>926251.96</v>
      </c>
      <c r="P23" s="18">
        <f>IF(N23=0,0,N23-J23)</f>
        <v>0</v>
      </c>
      <c r="Q23" s="18">
        <f>IF(O23=0,0,O23-K23)</f>
        <v>0</v>
      </c>
      <c r="R23" s="18">
        <v>534049.96</v>
      </c>
      <c r="S23" s="18">
        <v>1132299.46</v>
      </c>
      <c r="T23" s="18">
        <f>IF(R23=0,0,R23-N23)</f>
        <v>0</v>
      </c>
      <c r="U23" s="18">
        <f>IF(S23=0,0,S23-O23)</f>
        <v>0</v>
      </c>
      <c r="V23" s="18">
        <v>644873.25</v>
      </c>
      <c r="W23" s="18">
        <v>1329308.44</v>
      </c>
      <c r="X23" s="18">
        <f>IF(V23=0,0,V23-R23)</f>
        <v>0</v>
      </c>
      <c r="Y23" s="18">
        <f>IF(W23=0,0,W23-S23)</f>
        <v>0</v>
      </c>
      <c r="Z23" s="18">
        <f>D23+H23+L23+P23+T23+X23</f>
        <v>0</v>
      </c>
      <c r="AA23" s="18">
        <f>E23+I23+M23+Q23+U23+Y23</f>
        <v>0</v>
      </c>
      <c r="AB23" s="19">
        <f>IF(AA23=0,0,IF(Z23=0,0,(AA23-Z23)/Z23*100))</f>
        <v>0</v>
      </c>
      <c r="AC23" s="20">
        <f>IF(Z23=0,0,IF(B23=0,0,Z23/B23*100))</f>
        <v>0</v>
      </c>
      <c r="AD23" s="20">
        <f>IF(AA23=0,0,IF(C23=0,0,AA23/C23*100))</f>
        <v>0</v>
      </c>
      <c r="AE23" s="18">
        <v>2938000</v>
      </c>
    </row>
    <row r="24" spans="1:31" ht="24.75" customHeight="1">
      <c r="A24" s="22" t="s">
        <v>31</v>
      </c>
      <c r="B24" s="18">
        <v>159807.54</v>
      </c>
      <c r="C24" s="18">
        <v>327000</v>
      </c>
      <c r="D24" s="18">
        <v>29763.9</v>
      </c>
      <c r="E24" s="18">
        <v>24413.25</v>
      </c>
      <c r="F24" s="18">
        <v>48101.37</v>
      </c>
      <c r="G24" s="18">
        <v>40808.88</v>
      </c>
      <c r="H24" s="18">
        <f>IF(F24=0,0,F24-D24)</f>
        <v>0</v>
      </c>
      <c r="I24" s="18">
        <f>IF(G24=0,0,G24-E24)</f>
        <v>0</v>
      </c>
      <c r="J24" s="18">
        <v>66818.24</v>
      </c>
      <c r="K24" s="18">
        <v>57204.51</v>
      </c>
      <c r="L24" s="18">
        <f>IF(J24=0,0,J24-F24)</f>
        <v>0</v>
      </c>
      <c r="M24" s="18">
        <f>IF(K24=0,0,K24-G24)</f>
        <v>0</v>
      </c>
      <c r="N24" s="18">
        <v>85661.57</v>
      </c>
      <c r="O24" s="18">
        <v>73600.14</v>
      </c>
      <c r="P24" s="18">
        <f>IF(N24=0,0,N24-J24)</f>
        <v>0</v>
      </c>
      <c r="Q24" s="18">
        <f>IF(O24=0,0,O24-K24)</f>
        <v>0</v>
      </c>
      <c r="R24" s="18">
        <v>85661.57</v>
      </c>
      <c r="S24" s="18">
        <v>89995.77</v>
      </c>
      <c r="T24" s="18">
        <f>IF(R24=0,0,R24-N24)</f>
        <v>0</v>
      </c>
      <c r="U24" s="18">
        <f>IF(S24=0,0,S24-O24)</f>
        <v>0</v>
      </c>
      <c r="V24" s="18">
        <v>98663.01</v>
      </c>
      <c r="W24" s="18">
        <v>106391.4</v>
      </c>
      <c r="X24" s="18">
        <f>IF(V24=0,0,V24-R24)</f>
        <v>0</v>
      </c>
      <c r="Y24" s="18">
        <f>IF(W24=0,0,W24-S24)</f>
        <v>0</v>
      </c>
      <c r="Z24" s="18">
        <f>D24+H24+L24+P24+T24+X24</f>
        <v>0</v>
      </c>
      <c r="AA24" s="18">
        <f>E24+I24+M24+Q24+U24+Y24</f>
        <v>0</v>
      </c>
      <c r="AB24" s="19">
        <f>IF(AA24=0,0,IF(Z24=0,0,(AA24-Z24)/Z24*100))</f>
        <v>0</v>
      </c>
      <c r="AC24" s="20">
        <f>IF(Z24=0,0,IF(B24=0,0,Z24/B24*100))</f>
        <v>0</v>
      </c>
      <c r="AD24" s="20">
        <f>IF(AA24=0,0,IF(C24=0,0,AA24/C24*100))</f>
        <v>0</v>
      </c>
      <c r="AE24" s="18">
        <v>370000</v>
      </c>
    </row>
    <row r="25" spans="1:31" ht="24.75" customHeight="1">
      <c r="A25" s="22" t="s">
        <v>32</v>
      </c>
      <c r="B25" s="18">
        <v>1543573.96</v>
      </c>
      <c r="C25" s="18">
        <v>2165000</v>
      </c>
      <c r="D25" s="18">
        <v>56334.86</v>
      </c>
      <c r="E25" s="18">
        <v>211663.47</v>
      </c>
      <c r="F25" s="18">
        <v>170727.94</v>
      </c>
      <c r="G25" s="18">
        <v>362239.45</v>
      </c>
      <c r="H25" s="18">
        <f>IF(F25=0,0,F25-D25)</f>
        <v>0</v>
      </c>
      <c r="I25" s="18">
        <f>IF(G25=0,0,G25-E25)</f>
        <v>0</v>
      </c>
      <c r="J25" s="18">
        <v>240698.89</v>
      </c>
      <c r="K25" s="18">
        <v>911094.28</v>
      </c>
      <c r="L25" s="18">
        <f>IF(J25=0,0,J25-F25)</f>
        <v>0</v>
      </c>
      <c r="M25" s="18">
        <f>IF(K25=0,0,K25-G25)</f>
        <v>0</v>
      </c>
      <c r="N25" s="18">
        <v>341257.35</v>
      </c>
      <c r="O25" s="18">
        <v>1234373.33</v>
      </c>
      <c r="P25" s="18">
        <f>IF(N25=0,0,N25-J25)</f>
        <v>0</v>
      </c>
      <c r="Q25" s="18">
        <f>IF(O25=0,0,O25-K25)</f>
        <v>0</v>
      </c>
      <c r="R25" s="18">
        <v>418300.44</v>
      </c>
      <c r="S25" s="18">
        <v>1475274.18</v>
      </c>
      <c r="T25" s="18">
        <f>IF(R25=0,0,R25-N25)</f>
        <v>0</v>
      </c>
      <c r="U25" s="18">
        <f>IF(S25=0,0,S25-O25)</f>
        <v>0</v>
      </c>
      <c r="V25" s="18">
        <v>539247.46</v>
      </c>
      <c r="W25" s="18">
        <v>1838441.91</v>
      </c>
      <c r="X25" s="18">
        <f>IF(V25=0,0,V25-R25)</f>
        <v>0</v>
      </c>
      <c r="Y25" s="18">
        <f>IF(W25=0,0,W25-S25)</f>
        <v>0</v>
      </c>
      <c r="Z25" s="18">
        <f>D25+H25+L25+P25+T25+X25</f>
        <v>0</v>
      </c>
      <c r="AA25" s="18">
        <f>E25+I25+M25+Q25+U25+Y25</f>
        <v>0</v>
      </c>
      <c r="AB25" s="19">
        <f>IF(AA25=0,0,IF(Z25=0,0,(AA25-Z25)/Z25*100))</f>
        <v>0</v>
      </c>
      <c r="AC25" s="20">
        <f>IF(Z25=0,0,IF(B25=0,0,Z25/B25*100))</f>
        <v>0</v>
      </c>
      <c r="AD25" s="20">
        <f>IF(AA25=0,0,IF(C25=0,0,AA25/C25*100))</f>
        <v>0</v>
      </c>
      <c r="AE25" s="18">
        <v>4096000</v>
      </c>
    </row>
    <row r="26" spans="1:31" ht="24.75" customHeight="1">
      <c r="A26" s="13" t="s">
        <v>33</v>
      </c>
      <c r="B26" s="14">
        <v>10094906.499999998</v>
      </c>
      <c r="C26" s="14">
        <v>15351000</v>
      </c>
      <c r="D26" s="14">
        <v>690539.8</v>
      </c>
      <c r="E26" s="14">
        <v>1098064.47</v>
      </c>
      <c r="F26" s="14">
        <v>1227384.9400000002</v>
      </c>
      <c r="G26" s="14">
        <v>1870452.88</v>
      </c>
      <c r="H26" s="14">
        <f>IF(F26=0,0,F26-D26)</f>
        <v>0</v>
      </c>
      <c r="I26" s="14">
        <f>IF(G26=0,0,G26-E26)</f>
        <v>0</v>
      </c>
      <c r="J26" s="14">
        <v>2983633.33</v>
      </c>
      <c r="K26" s="14">
        <v>5219124.989999999</v>
      </c>
      <c r="L26" s="14">
        <f>IF(J26=0,0,J26-F26)</f>
        <v>0</v>
      </c>
      <c r="M26" s="14">
        <f>IF(K26=0,0,K26-G26)</f>
        <v>0</v>
      </c>
      <c r="N26" s="14">
        <v>3923743.5300000003</v>
      </c>
      <c r="O26" s="14">
        <v>6663155.43</v>
      </c>
      <c r="P26" s="14">
        <f>IF(N26=0,0,N26-J26)</f>
        <v>0</v>
      </c>
      <c r="Q26" s="14">
        <f>IF(O26=0,0,O26-K26)</f>
        <v>0</v>
      </c>
      <c r="R26" s="14">
        <v>4302166.73</v>
      </c>
      <c r="S26" s="14">
        <v>7759562.470000001</v>
      </c>
      <c r="T26" s="14">
        <f>IF(R26=0,0,R26-N26)</f>
        <v>0</v>
      </c>
      <c r="U26" s="14">
        <f>IF(S26=0,0,S26-O26)</f>
        <v>0</v>
      </c>
      <c r="V26" s="14">
        <v>4710281.85</v>
      </c>
      <c r="W26" s="14">
        <v>9114116.06</v>
      </c>
      <c r="X26" s="14">
        <f>IF(V26=0,0,V26-R26)</f>
        <v>0</v>
      </c>
      <c r="Y26" s="14">
        <f>IF(W26=0,0,W26-S26)</f>
        <v>0</v>
      </c>
      <c r="Z26" s="14">
        <f>D26+H26+L26+P26+T26+X26</f>
        <v>0</v>
      </c>
      <c r="AA26" s="14">
        <f>E26+I26+M26+Q26+U26+Y26</f>
        <v>0</v>
      </c>
      <c r="AB26" s="15">
        <f>IF(AA26=0,0,IF(Z26=0,0,(AA26-Z26)/Z26*100))</f>
        <v>0</v>
      </c>
      <c r="AC26" s="16">
        <f>IF(Z26=0,0,IF(B26=0,0,Z26/B26*100))</f>
        <v>0</v>
      </c>
      <c r="AD26" s="16">
        <f>IF(AA26=0,0,IF(C26=0,0,AA26/C26*100))</f>
        <v>0</v>
      </c>
      <c r="AE26" s="14">
        <v>17937000</v>
      </c>
    </row>
    <row r="27" spans="1:31" ht="24.75" customHeight="1">
      <c r="A27" s="22" t="s">
        <v>34</v>
      </c>
      <c r="B27" s="18">
        <v>3099816.02</v>
      </c>
      <c r="C27" s="18">
        <v>4532000</v>
      </c>
      <c r="D27" s="18">
        <v>97322.57</v>
      </c>
      <c r="E27" s="18">
        <v>114499.24</v>
      </c>
      <c r="F27" s="18">
        <v>354088.4</v>
      </c>
      <c r="G27" s="18">
        <v>281161.66</v>
      </c>
      <c r="H27" s="18">
        <f>IF(F27=0,0,F27-D27)</f>
        <v>0</v>
      </c>
      <c r="I27" s="18">
        <f>IF(G27=0,0,G27-E27)</f>
        <v>0</v>
      </c>
      <c r="J27" s="18">
        <v>1712829.25</v>
      </c>
      <c r="K27" s="18">
        <v>2749413.02</v>
      </c>
      <c r="L27" s="18">
        <f>IF(J27=0,0,J27-F27)</f>
        <v>0</v>
      </c>
      <c r="M27" s="18">
        <f>IF(K27=0,0,K27-G27)</f>
        <v>0</v>
      </c>
      <c r="N27" s="18">
        <v>1804401.22</v>
      </c>
      <c r="O27" s="18">
        <v>2815495.92</v>
      </c>
      <c r="P27" s="18">
        <f>IF(N27=0,0,N27-J27)</f>
        <v>0</v>
      </c>
      <c r="Q27" s="18">
        <f>IF(O27=0,0,O27-K27)</f>
        <v>0</v>
      </c>
      <c r="R27" s="18">
        <v>1890334.53</v>
      </c>
      <c r="S27" s="18">
        <v>2965035.5</v>
      </c>
      <c r="T27" s="18">
        <f>IF(R27=0,0,R27-N27)</f>
        <v>0</v>
      </c>
      <c r="U27" s="18">
        <f>IF(S27=0,0,S27-O27)</f>
        <v>0</v>
      </c>
      <c r="V27" s="18">
        <v>1977265.13</v>
      </c>
      <c r="W27" s="18">
        <v>3227459.74</v>
      </c>
      <c r="X27" s="18">
        <f>IF(V27=0,0,V27-R27)</f>
        <v>0</v>
      </c>
      <c r="Y27" s="18">
        <f>IF(W27=0,0,W27-S27)</f>
        <v>0</v>
      </c>
      <c r="Z27" s="18">
        <f>D27+H27+L27+P27+T27+X27</f>
        <v>0</v>
      </c>
      <c r="AA27" s="18">
        <f>E27+I27+M27+Q27+U27+Y27</f>
        <v>0</v>
      </c>
      <c r="AB27" s="19">
        <f>IF(AA27=0,0,IF(Z27=0,0,(AA27-Z27)/Z27*100))</f>
        <v>0</v>
      </c>
      <c r="AC27" s="20">
        <f>IF(Z27=0,0,IF(B27=0,0,Z27/B27*100))</f>
        <v>0</v>
      </c>
      <c r="AD27" s="20">
        <f>IF(AA27=0,0,IF(C27=0,0,AA27/C27*100))</f>
        <v>0</v>
      </c>
      <c r="AE27" s="18">
        <v>5485000</v>
      </c>
    </row>
    <row r="28" spans="1:31" ht="24.75" customHeight="1">
      <c r="A28" s="22" t="s">
        <v>35</v>
      </c>
      <c r="B28" s="18">
        <v>224473.13</v>
      </c>
      <c r="C28" s="18">
        <v>390000</v>
      </c>
      <c r="D28" s="18">
        <v>9610.26</v>
      </c>
      <c r="E28" s="18">
        <v>18025.59</v>
      </c>
      <c r="F28" s="18">
        <v>14906.01</v>
      </c>
      <c r="G28" s="18">
        <v>23978.04</v>
      </c>
      <c r="H28" s="18">
        <f>IF(F28=0,0,F28-D28)</f>
        <v>0</v>
      </c>
      <c r="I28" s="18">
        <f>IF(G28=0,0,G28-E28)</f>
        <v>0</v>
      </c>
      <c r="J28" s="18">
        <v>17856.67</v>
      </c>
      <c r="K28" s="18">
        <v>58943.35</v>
      </c>
      <c r="L28" s="18">
        <f>IF(J28=0,0,J28-F28)</f>
        <v>0</v>
      </c>
      <c r="M28" s="18">
        <f>IF(K28=0,0,K28-G28)</f>
        <v>0</v>
      </c>
      <c r="N28" s="18">
        <v>34522.11</v>
      </c>
      <c r="O28" s="18">
        <v>83797.57</v>
      </c>
      <c r="P28" s="18">
        <f>IF(N28=0,0,N28-J28)</f>
        <v>0</v>
      </c>
      <c r="Q28" s="18">
        <f>IF(O28=0,0,O28-K28)</f>
        <v>0</v>
      </c>
      <c r="R28" s="18">
        <v>50491.73</v>
      </c>
      <c r="S28" s="18">
        <v>102227.9</v>
      </c>
      <c r="T28" s="18">
        <f>IF(R28=0,0,R28-N28)</f>
        <v>0</v>
      </c>
      <c r="U28" s="18">
        <f>IF(S28=0,0,S28-O28)</f>
        <v>0</v>
      </c>
      <c r="V28" s="18">
        <v>73556.21</v>
      </c>
      <c r="W28" s="18">
        <v>167725.11</v>
      </c>
      <c r="X28" s="18">
        <f>IF(V28=0,0,V28-R28)</f>
        <v>0</v>
      </c>
      <c r="Y28" s="18">
        <f>IF(W28=0,0,W28-S28)</f>
        <v>0</v>
      </c>
      <c r="Z28" s="18">
        <f>D28+H28+L28+P28+T28+X28</f>
        <v>0</v>
      </c>
      <c r="AA28" s="18">
        <f>E28+I28+M28+Q28+U28+Y28</f>
        <v>0</v>
      </c>
      <c r="AB28" s="19">
        <f>IF(AA28=0,0,IF(Z28=0,0,(AA28-Z28)/Z28*100))</f>
        <v>0</v>
      </c>
      <c r="AC28" s="20">
        <f>IF(Z28=0,0,IF(B28=0,0,Z28/B28*100))</f>
        <v>0</v>
      </c>
      <c r="AD28" s="20">
        <f>IF(AA28=0,0,IF(C28=0,0,AA28/C28*100))</f>
        <v>0</v>
      </c>
      <c r="AE28" s="18">
        <v>422000</v>
      </c>
    </row>
    <row r="29" spans="1:31" ht="24.75" customHeight="1">
      <c r="A29" s="22" t="s">
        <v>36</v>
      </c>
      <c r="B29" s="18">
        <v>489.44</v>
      </c>
      <c r="C29" s="18">
        <v>10000</v>
      </c>
      <c r="D29" s="18">
        <v>0</v>
      </c>
      <c r="E29" s="18">
        <v>0</v>
      </c>
      <c r="F29" s="18">
        <v>0</v>
      </c>
      <c r="G29" s="18">
        <v>0</v>
      </c>
      <c r="H29" s="18">
        <f>IF(F29=0,0,F29-D29)</f>
        <v>0</v>
      </c>
      <c r="I29" s="18">
        <f>IF(G29=0,0,G29-E29)</f>
        <v>0</v>
      </c>
      <c r="J29" s="18">
        <v>0</v>
      </c>
      <c r="K29" s="18">
        <v>0</v>
      </c>
      <c r="L29" s="18">
        <f>IF(J29=0,0,J29-F29)</f>
        <v>0</v>
      </c>
      <c r="M29" s="18">
        <f>IF(K29=0,0,K29-G29)</f>
        <v>0</v>
      </c>
      <c r="N29" s="18">
        <v>0</v>
      </c>
      <c r="O29" s="18">
        <v>0</v>
      </c>
      <c r="P29" s="18">
        <f>IF(N29=0,0,N29-J29)</f>
        <v>0</v>
      </c>
      <c r="Q29" s="18">
        <f>IF(O29=0,0,O29-K29)</f>
        <v>0</v>
      </c>
      <c r="R29" s="18">
        <v>0</v>
      </c>
      <c r="S29" s="18">
        <v>0</v>
      </c>
      <c r="T29" s="18">
        <f>IF(R29=0,0,R29-N29)</f>
        <v>0</v>
      </c>
      <c r="U29" s="18">
        <f>IF(S29=0,0,S29-O29)</f>
        <v>0</v>
      </c>
      <c r="V29" s="18">
        <v>0</v>
      </c>
      <c r="W29" s="18">
        <v>0</v>
      </c>
      <c r="X29" s="18">
        <f>IF(V29=0,0,V29-R29)</f>
        <v>0</v>
      </c>
      <c r="Y29" s="18">
        <f>IF(W29=0,0,W29-S29)</f>
        <v>0</v>
      </c>
      <c r="Z29" s="18">
        <f>D29+H29+L29+P29+T29+X29</f>
        <v>0</v>
      </c>
      <c r="AA29" s="18">
        <f>E29+I29+M29+Q29+U29+Y29</f>
        <v>0</v>
      </c>
      <c r="AB29" s="19">
        <f>IF(AA29=0,0,IF(Z29=0,0,(AA29-Z29)/Z29*100))</f>
        <v>0</v>
      </c>
      <c r="AC29" s="20">
        <f>IF(Z29=0,0,IF(B29=0,0,Z29/B29*100))</f>
        <v>0</v>
      </c>
      <c r="AD29" s="20">
        <f>IF(AA29=0,0,IF(C29=0,0,AA29/C29*100))</f>
        <v>0</v>
      </c>
      <c r="AE29" s="18">
        <v>11000</v>
      </c>
    </row>
    <row r="30" spans="1:31" ht="24.75" customHeight="1">
      <c r="A30" s="22" t="s">
        <v>37</v>
      </c>
      <c r="B30" s="18">
        <v>6299284.58</v>
      </c>
      <c r="C30" s="18">
        <v>9548000</v>
      </c>
      <c r="D30" s="18">
        <v>579206.75</v>
      </c>
      <c r="E30" s="18">
        <v>876904.34</v>
      </c>
      <c r="F30" s="18">
        <v>851690.31</v>
      </c>
      <c r="G30" s="18">
        <v>1414071.68</v>
      </c>
      <c r="H30" s="18">
        <f>IF(F30=0,0,F30-D30)</f>
        <v>0</v>
      </c>
      <c r="I30" s="18">
        <f>IF(G30=0,0,G30-E30)</f>
        <v>0</v>
      </c>
      <c r="J30" s="18">
        <v>1214889.51</v>
      </c>
      <c r="K30" s="18">
        <v>2177082.32</v>
      </c>
      <c r="L30" s="18">
        <f>IF(J30=0,0,J30-F30)</f>
        <v>0</v>
      </c>
      <c r="M30" s="18">
        <f>IF(K30=0,0,K30-G30)</f>
        <v>0</v>
      </c>
      <c r="N30" s="18">
        <v>2034607.8</v>
      </c>
      <c r="O30" s="18">
        <v>3521235.64</v>
      </c>
      <c r="P30" s="18">
        <f>IF(N30=0,0,N30-J30)</f>
        <v>0</v>
      </c>
      <c r="Q30" s="18">
        <f>IF(O30=0,0,O30-K30)</f>
        <v>0</v>
      </c>
      <c r="R30" s="18">
        <v>2278733.32</v>
      </c>
      <c r="S30" s="18">
        <v>4364685.25</v>
      </c>
      <c r="T30" s="18">
        <f>IF(R30=0,0,R30-N30)</f>
        <v>0</v>
      </c>
      <c r="U30" s="18">
        <f>IF(S30=0,0,S30-O30)</f>
        <v>0</v>
      </c>
      <c r="V30" s="18">
        <v>2560762.05</v>
      </c>
      <c r="W30" s="18">
        <v>5364295.79</v>
      </c>
      <c r="X30" s="18">
        <f>IF(V30=0,0,V30-R30)</f>
        <v>0</v>
      </c>
      <c r="Y30" s="18">
        <f>IF(W30=0,0,W30-S30)</f>
        <v>0</v>
      </c>
      <c r="Z30" s="18">
        <f>D30+H30+L30+P30+T30+X30</f>
        <v>0</v>
      </c>
      <c r="AA30" s="18">
        <f>E30+I30+M30+Q30+U30+Y30</f>
        <v>0</v>
      </c>
      <c r="AB30" s="19">
        <f>IF(AA30=0,0,IF(Z30=0,0,(AA30-Z30)/Z30*100))</f>
        <v>0</v>
      </c>
      <c r="AC30" s="20">
        <f>IF(Z30=0,0,IF(B30=0,0,Z30/B30*100))</f>
        <v>0</v>
      </c>
      <c r="AD30" s="20">
        <f>IF(AA30=0,0,IF(C30=0,0,AA30/C30*100))</f>
        <v>0</v>
      </c>
      <c r="AE30" s="18">
        <v>11063000</v>
      </c>
    </row>
    <row r="31" spans="1:31" ht="24.75" customHeight="1">
      <c r="A31" s="22" t="s">
        <v>38</v>
      </c>
      <c r="B31" s="18">
        <v>103227.34</v>
      </c>
      <c r="C31" s="18">
        <v>158000</v>
      </c>
      <c r="D31" s="18">
        <v>0</v>
      </c>
      <c r="E31" s="18">
        <v>2636.1</v>
      </c>
      <c r="F31" s="18">
        <v>2300</v>
      </c>
      <c r="G31" s="18">
        <v>11564.5</v>
      </c>
      <c r="H31" s="18">
        <f>IF(F31=0,0,F31-D31)</f>
        <v>0</v>
      </c>
      <c r="I31" s="18">
        <f>IF(G31=0,0,G31-E31)</f>
        <v>0</v>
      </c>
      <c r="J31" s="18">
        <v>6068.66</v>
      </c>
      <c r="K31" s="18">
        <v>11564.5</v>
      </c>
      <c r="L31" s="18">
        <f>IF(J31=0,0,J31-F31)</f>
        <v>0</v>
      </c>
      <c r="M31" s="18">
        <f>IF(K31=0,0,K31-G31)</f>
        <v>0</v>
      </c>
      <c r="N31" s="18">
        <v>17633.16</v>
      </c>
      <c r="O31" s="18">
        <v>11564.5</v>
      </c>
      <c r="P31" s="18">
        <f>IF(N31=0,0,N31-J31)</f>
        <v>0</v>
      </c>
      <c r="Q31" s="18">
        <f>IF(O31=0,0,O31-K31)</f>
        <v>0</v>
      </c>
      <c r="R31" s="18">
        <v>50027.91</v>
      </c>
      <c r="S31" s="18">
        <v>18564.5</v>
      </c>
      <c r="T31" s="18">
        <f>IF(R31=0,0,R31-N31)</f>
        <v>0</v>
      </c>
      <c r="U31" s="18">
        <f>IF(S31=0,0,S31-O31)</f>
        <v>0</v>
      </c>
      <c r="V31" s="18">
        <v>50027.91</v>
      </c>
      <c r="W31" s="18">
        <v>18564.5</v>
      </c>
      <c r="X31" s="18">
        <f>IF(V31=0,0,V31-R31)</f>
        <v>0</v>
      </c>
      <c r="Y31" s="18">
        <f>IF(W31=0,0,W31-S31)</f>
        <v>0</v>
      </c>
      <c r="Z31" s="18">
        <f>D31+H31+L31+P31+T31+X31</f>
        <v>0</v>
      </c>
      <c r="AA31" s="18">
        <f>E31+I31+M31+Q31+U31+Y31</f>
        <v>0</v>
      </c>
      <c r="AB31" s="19">
        <f>IF(AA31=0,0,IF(Z31=0,0,(AA31-Z31)/Z31*100))</f>
        <v>0</v>
      </c>
      <c r="AC31" s="20">
        <f>IF(Z31=0,0,IF(B31=0,0,Z31/B31*100))</f>
        <v>0</v>
      </c>
      <c r="AD31" s="20">
        <f>IF(AA31=0,0,IF(C31=0,0,AA31/C31*100))</f>
        <v>0</v>
      </c>
      <c r="AE31" s="18">
        <v>173000</v>
      </c>
    </row>
    <row r="32" spans="1:31" ht="34.5" customHeight="1">
      <c r="A32" s="22" t="s">
        <v>39</v>
      </c>
      <c r="B32" s="18">
        <v>298693.79</v>
      </c>
      <c r="C32" s="18">
        <v>438000</v>
      </c>
      <c r="D32" s="18">
        <v>4400.22</v>
      </c>
      <c r="E32" s="18">
        <v>85999.2</v>
      </c>
      <c r="F32" s="18">
        <v>4400.22</v>
      </c>
      <c r="G32" s="18">
        <v>139677</v>
      </c>
      <c r="H32" s="18">
        <f>IF(F32=0,0,F32-D32)</f>
        <v>0</v>
      </c>
      <c r="I32" s="18">
        <f>IF(G32=0,0,G32-E32)</f>
        <v>0</v>
      </c>
      <c r="J32" s="18">
        <v>30219.24</v>
      </c>
      <c r="K32" s="18">
        <v>222121.8</v>
      </c>
      <c r="L32" s="18">
        <f>IF(J32=0,0,J32-F32)</f>
        <v>0</v>
      </c>
      <c r="M32" s="18">
        <f>IF(K32=0,0,K32-G32)</f>
        <v>0</v>
      </c>
      <c r="N32" s="18">
        <v>30219.24</v>
      </c>
      <c r="O32" s="18">
        <v>231061.8</v>
      </c>
      <c r="P32" s="18">
        <f>IF(N32=0,0,N32-J32)</f>
        <v>0</v>
      </c>
      <c r="Q32" s="18">
        <f>IF(O32=0,0,O32-K32)</f>
        <v>0</v>
      </c>
      <c r="R32" s="18">
        <v>30219.24</v>
      </c>
      <c r="S32" s="18">
        <v>294649.44</v>
      </c>
      <c r="T32" s="18">
        <f>IF(R32=0,0,R32-N32)</f>
        <v>0</v>
      </c>
      <c r="U32" s="18">
        <f>IF(S32=0,0,S32-O32)</f>
        <v>0</v>
      </c>
      <c r="V32" s="18">
        <v>45089.25</v>
      </c>
      <c r="W32" s="18">
        <v>321671.04</v>
      </c>
      <c r="X32" s="18">
        <f>IF(V32=0,0,V32-R32)</f>
        <v>0</v>
      </c>
      <c r="Y32" s="18">
        <f>IF(W32=0,0,W32-S32)</f>
        <v>0</v>
      </c>
      <c r="Z32" s="18">
        <f>D32+H32+L32+P32+T32+X32</f>
        <v>0</v>
      </c>
      <c r="AA32" s="18">
        <f>E32+I32+M32+Q32+U32+Y32</f>
        <v>0</v>
      </c>
      <c r="AB32" s="19">
        <f>IF(AA32=0,0,IF(Z32=0,0,(AA32-Z32)/Z32*100))</f>
        <v>0</v>
      </c>
      <c r="AC32" s="20">
        <f>IF(Z32=0,0,IF(B32=0,0,Z32/B32*100))</f>
        <v>0</v>
      </c>
      <c r="AD32" s="20">
        <f>IF(AA32=0,0,IF(C32=0,0,AA32/C32*100))</f>
        <v>0</v>
      </c>
      <c r="AE32" s="18">
        <v>481000</v>
      </c>
    </row>
    <row r="33" spans="1:31" ht="24.75" customHeight="1">
      <c r="A33" s="22" t="s">
        <v>40</v>
      </c>
      <c r="B33" s="18">
        <v>68922.2</v>
      </c>
      <c r="C33" s="18">
        <v>275000</v>
      </c>
      <c r="D33" s="18">
        <v>0</v>
      </c>
      <c r="E33" s="18">
        <v>0</v>
      </c>
      <c r="F33" s="18">
        <v>0</v>
      </c>
      <c r="G33" s="18">
        <v>0</v>
      </c>
      <c r="H33" s="18">
        <f>IF(F33=0,0,F33-D33)</f>
        <v>0</v>
      </c>
      <c r="I33" s="18">
        <f>IF(G33=0,0,G33-E33)</f>
        <v>0</v>
      </c>
      <c r="J33" s="18">
        <v>1770</v>
      </c>
      <c r="K33" s="18">
        <v>0</v>
      </c>
      <c r="L33" s="18">
        <f>IF(J33=0,0,J33-F33)</f>
        <v>0</v>
      </c>
      <c r="M33" s="18">
        <f>IF(K33=0,0,K33-G33)</f>
        <v>0</v>
      </c>
      <c r="N33" s="18">
        <v>2360</v>
      </c>
      <c r="O33" s="18">
        <v>0</v>
      </c>
      <c r="P33" s="18">
        <f>IF(N33=0,0,N33-J33)</f>
        <v>0</v>
      </c>
      <c r="Q33" s="18">
        <f>IF(O33=0,0,O33-K33)</f>
        <v>0</v>
      </c>
      <c r="R33" s="18">
        <v>2360</v>
      </c>
      <c r="S33" s="18">
        <v>14399.88</v>
      </c>
      <c r="T33" s="18">
        <f>IF(R33=0,0,R33-N33)</f>
        <v>0</v>
      </c>
      <c r="U33" s="18">
        <f>IF(S33=0,0,S33-O33)</f>
        <v>0</v>
      </c>
      <c r="V33" s="18">
        <v>3581.3</v>
      </c>
      <c r="W33" s="18">
        <v>14399.88</v>
      </c>
      <c r="X33" s="18">
        <f>IF(V33=0,0,V33-R33)</f>
        <v>0</v>
      </c>
      <c r="Y33" s="18">
        <f>IF(W33=0,0,W33-S33)</f>
        <v>0</v>
      </c>
      <c r="Z33" s="18">
        <f>D33+H33+L33+P33+T33+X33</f>
        <v>0</v>
      </c>
      <c r="AA33" s="18">
        <f>E33+I33+M33+Q33+U33+Y33</f>
        <v>0</v>
      </c>
      <c r="AB33" s="19">
        <f>IF(AA33=0,0,IF(Z33=0,0,(AA33-Z33)/Z33*100))</f>
        <v>0</v>
      </c>
      <c r="AC33" s="20">
        <f>IF(Z33=0,0,IF(B33=0,0,Z33/B33*100))</f>
        <v>0</v>
      </c>
      <c r="AD33" s="20">
        <f>IF(AA33=0,0,IF(C33=0,0,AA33/C33*100))</f>
        <v>0</v>
      </c>
      <c r="AE33" s="18">
        <v>302000</v>
      </c>
    </row>
    <row r="34" spans="1:31" ht="24.75" customHeight="1">
      <c r="A34" s="13" t="s">
        <v>41</v>
      </c>
      <c r="B34" s="14">
        <v>374198.1</v>
      </c>
      <c r="C34" s="14">
        <v>896000</v>
      </c>
      <c r="D34" s="14">
        <v>18613.1</v>
      </c>
      <c r="E34" s="14">
        <v>35909.8</v>
      </c>
      <c r="F34" s="14">
        <v>76426.1</v>
      </c>
      <c r="G34" s="14">
        <v>471029.8</v>
      </c>
      <c r="H34" s="14">
        <f>IF(F34=0,0,F34-D34)</f>
        <v>0</v>
      </c>
      <c r="I34" s="14">
        <f>IF(G34=0,0,G34-E34)</f>
        <v>0</v>
      </c>
      <c r="J34" s="14">
        <v>95011.1</v>
      </c>
      <c r="K34" s="14">
        <v>499100.22</v>
      </c>
      <c r="L34" s="14">
        <f>IF(J34=0,0,J34-F34)</f>
        <v>0</v>
      </c>
      <c r="M34" s="14">
        <f>IF(K34=0,0,K34-G34)</f>
        <v>0</v>
      </c>
      <c r="N34" s="14">
        <v>279758.1</v>
      </c>
      <c r="O34" s="14">
        <v>499100.22</v>
      </c>
      <c r="P34" s="14">
        <f>IF(N34=0,0,N34-J34)</f>
        <v>0</v>
      </c>
      <c r="Q34" s="14">
        <f>IF(O34=0,0,O34-K34)</f>
        <v>0</v>
      </c>
      <c r="R34" s="14">
        <v>279758.1</v>
      </c>
      <c r="S34" s="14">
        <v>507780.72</v>
      </c>
      <c r="T34" s="14">
        <f>IF(R34=0,0,R34-N34)</f>
        <v>0</v>
      </c>
      <c r="U34" s="14">
        <f>IF(S34=0,0,S34-O34)</f>
        <v>0</v>
      </c>
      <c r="V34" s="14">
        <v>293478.1</v>
      </c>
      <c r="W34" s="14">
        <v>530672.03</v>
      </c>
      <c r="X34" s="14">
        <f>IF(V34=0,0,V34-R34)</f>
        <v>0</v>
      </c>
      <c r="Y34" s="14">
        <f>IF(W34=0,0,W34-S34)</f>
        <v>0</v>
      </c>
      <c r="Z34" s="14">
        <f>D34+H34+L34+P34+T34+X34</f>
        <v>0</v>
      </c>
      <c r="AA34" s="14">
        <f>E34+I34+M34+Q34+U34+Y34</f>
        <v>0</v>
      </c>
      <c r="AB34" s="15">
        <f>IF(AA34=0,0,IF(Z34=0,0,(AA34-Z34)/Z34*100))</f>
        <v>0</v>
      </c>
      <c r="AC34" s="16">
        <f>IF(Z34=0,0,IF(B34=0,0,Z34/B34*100))</f>
        <v>0</v>
      </c>
      <c r="AD34" s="16">
        <f>IF(AA34=0,0,IF(C34=0,0,AA34/C34*100))</f>
        <v>0</v>
      </c>
      <c r="AE34" s="14">
        <v>980000</v>
      </c>
    </row>
    <row r="35" spans="1:31" ht="24.75" customHeight="1">
      <c r="A35" s="22" t="s">
        <v>42</v>
      </c>
      <c r="B35" s="18">
        <v>236575.6</v>
      </c>
      <c r="C35" s="18">
        <v>750000</v>
      </c>
      <c r="D35" s="18">
        <v>12400.6</v>
      </c>
      <c r="E35" s="18">
        <v>17459.8</v>
      </c>
      <c r="F35" s="18">
        <v>51828.6</v>
      </c>
      <c r="G35" s="18">
        <v>395149.8</v>
      </c>
      <c r="H35" s="18">
        <f>IF(F35=0,0,F35-D35)</f>
        <v>0</v>
      </c>
      <c r="I35" s="18">
        <f>IF(G35=0,0,G35-E35)</f>
        <v>0</v>
      </c>
      <c r="J35" s="18">
        <v>51828.6</v>
      </c>
      <c r="K35" s="18">
        <v>395149.8</v>
      </c>
      <c r="L35" s="18">
        <f>IF(J35=0,0,J35-F35)</f>
        <v>0</v>
      </c>
      <c r="M35" s="18">
        <f>IF(K35=0,0,K35-G35)</f>
        <v>0</v>
      </c>
      <c r="N35" s="18">
        <v>236575.6</v>
      </c>
      <c r="O35" s="18">
        <v>395149.8</v>
      </c>
      <c r="P35" s="18">
        <f>IF(N35=0,0,N35-J35)</f>
        <v>0</v>
      </c>
      <c r="Q35" s="18">
        <f>IF(O35=0,0,O35-K35)</f>
        <v>0</v>
      </c>
      <c r="R35" s="18">
        <v>236575.6</v>
      </c>
      <c r="S35" s="18">
        <v>395149.8</v>
      </c>
      <c r="T35" s="18">
        <f>IF(R35=0,0,R35-N35)</f>
        <v>0</v>
      </c>
      <c r="U35" s="18">
        <f>IF(S35=0,0,S35-O35)</f>
        <v>0</v>
      </c>
      <c r="V35" s="18">
        <v>236575.6</v>
      </c>
      <c r="W35" s="18">
        <v>395149.8</v>
      </c>
      <c r="X35" s="18">
        <f>IF(V35=0,0,V35-R35)</f>
        <v>0</v>
      </c>
      <c r="Y35" s="18">
        <f>IF(W35=0,0,W35-S35)</f>
        <v>0</v>
      </c>
      <c r="Z35" s="18">
        <f>D35+H35+L35+P35+T35+X35</f>
        <v>0</v>
      </c>
      <c r="AA35" s="18">
        <f>E35+I35+M35+Q35+U35+Y35</f>
        <v>0</v>
      </c>
      <c r="AB35" s="19">
        <f>IF(AA35=0,0,IF(Z35=0,0,(AA35-Z35)/Z35*100))</f>
        <v>0</v>
      </c>
      <c r="AC35" s="20">
        <f>IF(Z35=0,0,IF(B35=0,0,Z35/B35*100))</f>
        <v>0</v>
      </c>
      <c r="AD35" s="20">
        <f>IF(AA35=0,0,IF(C35=0,0,AA35/C35*100))</f>
        <v>0</v>
      </c>
      <c r="AE35" s="18">
        <v>750000</v>
      </c>
    </row>
    <row r="36" spans="1:31" ht="34.5" customHeight="1">
      <c r="A36" s="22" t="s">
        <v>43</v>
      </c>
      <c r="B36" s="18">
        <v>137622.5</v>
      </c>
      <c r="C36" s="18">
        <v>146000</v>
      </c>
      <c r="D36" s="18">
        <v>6212.5</v>
      </c>
      <c r="E36" s="18">
        <v>18450</v>
      </c>
      <c r="F36" s="18">
        <v>24597.5</v>
      </c>
      <c r="G36" s="18">
        <v>75880</v>
      </c>
      <c r="H36" s="18">
        <f>IF(F36=0,0,F36-D36)</f>
        <v>0</v>
      </c>
      <c r="I36" s="18">
        <f>IF(G36=0,0,G36-E36)</f>
        <v>0</v>
      </c>
      <c r="J36" s="18">
        <v>43182.5</v>
      </c>
      <c r="K36" s="18">
        <v>103950.42</v>
      </c>
      <c r="L36" s="18">
        <f>IF(J36=0,0,J36-F36)</f>
        <v>0</v>
      </c>
      <c r="M36" s="18">
        <f>IF(K36=0,0,K36-G36)</f>
        <v>0</v>
      </c>
      <c r="N36" s="18">
        <v>43182.5</v>
      </c>
      <c r="O36" s="18">
        <v>103950.42</v>
      </c>
      <c r="P36" s="18">
        <f>IF(N36=0,0,N36-J36)</f>
        <v>0</v>
      </c>
      <c r="Q36" s="18">
        <f>IF(O36=0,0,O36-K36)</f>
        <v>0</v>
      </c>
      <c r="R36" s="18">
        <v>43182.5</v>
      </c>
      <c r="S36" s="18">
        <v>112630.92</v>
      </c>
      <c r="T36" s="18">
        <f>IF(R36=0,0,R36-N36)</f>
        <v>0</v>
      </c>
      <c r="U36" s="18">
        <f>IF(S36=0,0,S36-O36)</f>
        <v>0</v>
      </c>
      <c r="V36" s="18">
        <v>56902.5</v>
      </c>
      <c r="W36" s="18">
        <v>135522.23</v>
      </c>
      <c r="X36" s="18">
        <f>IF(V36=0,0,V36-R36)</f>
        <v>0</v>
      </c>
      <c r="Y36" s="18">
        <f>IF(W36=0,0,W36-S36)</f>
        <v>0</v>
      </c>
      <c r="Z36" s="18">
        <f>D36+H36+L36+P36+T36+X36</f>
        <v>0</v>
      </c>
      <c r="AA36" s="18">
        <f>E36+I36+M36+Q36+U36+Y36</f>
        <v>0</v>
      </c>
      <c r="AB36" s="19">
        <f>IF(AA36=0,0,IF(Z36=0,0,(AA36-Z36)/Z36*100))</f>
        <v>0</v>
      </c>
      <c r="AC36" s="20">
        <f>IF(Z36=0,0,IF(B36=0,0,Z36/B36*100))</f>
        <v>0</v>
      </c>
      <c r="AD36" s="20">
        <f>IF(AA36=0,0,IF(C36=0,0,AA36/C36*100))</f>
        <v>0</v>
      </c>
      <c r="AE36" s="18">
        <v>230000</v>
      </c>
    </row>
    <row r="37" spans="1:31" ht="24.75" customHeight="1">
      <c r="A37" s="13" t="s">
        <v>44</v>
      </c>
      <c r="B37" s="14">
        <v>3500000</v>
      </c>
      <c r="C37" s="14">
        <v>4500000</v>
      </c>
      <c r="D37" s="14">
        <v>0</v>
      </c>
      <c r="E37" s="14">
        <v>0</v>
      </c>
      <c r="F37" s="14">
        <v>97168.43</v>
      </c>
      <c r="G37" s="14">
        <v>0</v>
      </c>
      <c r="H37" s="14">
        <f>IF(F37=0,0,F37-D37)</f>
        <v>0</v>
      </c>
      <c r="I37" s="14">
        <f>IF(G37=0,0,G37-E37)</f>
        <v>0</v>
      </c>
      <c r="J37" s="14">
        <v>194336.86</v>
      </c>
      <c r="K37" s="14">
        <v>0</v>
      </c>
      <c r="L37" s="14">
        <f>IF(J37=0,0,J37-F37)</f>
        <v>0</v>
      </c>
      <c r="M37" s="14">
        <f>IF(K37=0,0,K37-G37)</f>
        <v>0</v>
      </c>
      <c r="N37" s="14">
        <v>291505.29</v>
      </c>
      <c r="O37" s="14">
        <v>0</v>
      </c>
      <c r="P37" s="14">
        <f>IF(N37=0,0,N37-J37)</f>
        <v>0</v>
      </c>
      <c r="Q37" s="14">
        <f>IF(O37=0,0,O37-K37)</f>
        <v>0</v>
      </c>
      <c r="R37" s="14">
        <v>388673.72</v>
      </c>
      <c r="S37" s="14">
        <v>0</v>
      </c>
      <c r="T37" s="14">
        <f>IF(R37=0,0,R37-N37)</f>
        <v>0</v>
      </c>
      <c r="U37" s="14">
        <f>IF(S37=0,0,S37-O37)</f>
        <v>0</v>
      </c>
      <c r="V37" s="14">
        <v>568015.02</v>
      </c>
      <c r="W37" s="14">
        <v>0</v>
      </c>
      <c r="X37" s="14">
        <f>IF(V37=0,0,V37-R37)</f>
        <v>0</v>
      </c>
      <c r="Y37" s="14">
        <f>IF(W37=0,0,W37-S37)</f>
        <v>0</v>
      </c>
      <c r="Z37" s="14">
        <f>D37+H37+L37+P37+T37+X37</f>
        <v>0</v>
      </c>
      <c r="AA37" s="14">
        <f>E37+I37+M37+Q37+U37+Y37</f>
        <v>0</v>
      </c>
      <c r="AB37" s="15">
        <f>IF(AA37=0,0,IF(Z37=0,0,(AA37-Z37)/Z37*100))</f>
        <v>0</v>
      </c>
      <c r="AC37" s="16">
        <f>IF(Z37=0,0,IF(B37=0,0,Z37/B37*100))</f>
        <v>0</v>
      </c>
      <c r="AD37" s="16">
        <f>IF(AA37=0,0,IF(C37=0,0,AA37/C37*100))</f>
        <v>0</v>
      </c>
      <c r="AE37" s="14">
        <v>4500000</v>
      </c>
    </row>
    <row r="38" spans="1:31" ht="24.75" customHeight="1">
      <c r="A38" s="22" t="s">
        <v>45</v>
      </c>
      <c r="B38" s="18">
        <v>3500000</v>
      </c>
      <c r="C38" s="18">
        <v>4500000</v>
      </c>
      <c r="D38" s="18">
        <v>0</v>
      </c>
      <c r="E38" s="18">
        <v>0</v>
      </c>
      <c r="F38" s="18">
        <v>97168.43</v>
      </c>
      <c r="G38" s="18">
        <v>0</v>
      </c>
      <c r="H38" s="18">
        <f>IF(F38=0,0,F38-D38)</f>
        <v>0</v>
      </c>
      <c r="I38" s="18">
        <f>IF(G38=0,0,G38-E38)</f>
        <v>0</v>
      </c>
      <c r="J38" s="18">
        <v>194336.86</v>
      </c>
      <c r="K38" s="18">
        <v>0</v>
      </c>
      <c r="L38" s="18">
        <f>IF(J38=0,0,J38-F38)</f>
        <v>0</v>
      </c>
      <c r="M38" s="18">
        <f>IF(K38=0,0,K38-G38)</f>
        <v>0</v>
      </c>
      <c r="N38" s="18">
        <v>291505.29</v>
      </c>
      <c r="O38" s="18">
        <v>0</v>
      </c>
      <c r="P38" s="18">
        <f>IF(N38=0,0,N38-J38)</f>
        <v>0</v>
      </c>
      <c r="Q38" s="18">
        <f>IF(O38=0,0,O38-K38)</f>
        <v>0</v>
      </c>
      <c r="R38" s="18">
        <v>388673.72</v>
      </c>
      <c r="S38" s="18">
        <v>0</v>
      </c>
      <c r="T38" s="18">
        <f>IF(R38=0,0,R38-N38)</f>
        <v>0</v>
      </c>
      <c r="U38" s="18">
        <f>IF(S38=0,0,S38-O38)</f>
        <v>0</v>
      </c>
      <c r="V38" s="18">
        <v>568015.02</v>
      </c>
      <c r="W38" s="18">
        <v>0</v>
      </c>
      <c r="X38" s="18">
        <f>IF(V38=0,0,V38-R38)</f>
        <v>0</v>
      </c>
      <c r="Y38" s="18">
        <f>IF(W38=0,0,W38-S38)</f>
        <v>0</v>
      </c>
      <c r="Z38" s="18">
        <f>D38+H38+L38+P38+T38+X38</f>
        <v>0</v>
      </c>
      <c r="AA38" s="18">
        <f>E38+I38+M38+Q38+U38+Y38</f>
        <v>0</v>
      </c>
      <c r="AB38" s="19">
        <f>IF(AA38=0,0,IF(Z38=0,0,(AA38-Z38)/Z38*100))</f>
        <v>0</v>
      </c>
      <c r="AC38" s="20">
        <f>IF(Z38=0,0,IF(B38=0,0,Z38/B38*100))</f>
        <v>0</v>
      </c>
      <c r="AD38" s="20">
        <f>IF(AA38=0,0,IF(C38=0,0,AA38/C38*100))</f>
        <v>0</v>
      </c>
      <c r="AE38" s="18">
        <v>4500000</v>
      </c>
    </row>
    <row r="39" spans="1:31" ht="24.75" customHeight="1">
      <c r="A39" s="13" t="s">
        <v>46</v>
      </c>
      <c r="B39" s="14">
        <v>399567419.84</v>
      </c>
      <c r="C39" s="14">
        <v>680145000</v>
      </c>
      <c r="D39" s="14">
        <v>0</v>
      </c>
      <c r="E39" s="14">
        <v>0</v>
      </c>
      <c r="F39" s="14">
        <v>306977.57</v>
      </c>
      <c r="G39" s="14">
        <v>0</v>
      </c>
      <c r="H39" s="14">
        <f>IF(F39=0,0,F39-D39)</f>
        <v>0</v>
      </c>
      <c r="I39" s="14">
        <f>IF(G39=0,0,G39-E39)</f>
        <v>0</v>
      </c>
      <c r="J39" s="14">
        <v>21557532.14</v>
      </c>
      <c r="K39" s="14">
        <v>0</v>
      </c>
      <c r="L39" s="14">
        <f>IF(J39=0,0,J39-F39)</f>
        <v>0</v>
      </c>
      <c r="M39" s="14">
        <f>IF(K39=0,0,K39-G39)</f>
        <v>0</v>
      </c>
      <c r="N39" s="14">
        <v>37900262.48</v>
      </c>
      <c r="O39" s="14">
        <v>0</v>
      </c>
      <c r="P39" s="14">
        <f>IF(N39=0,0,N39-J39)</f>
        <v>0</v>
      </c>
      <c r="Q39" s="14">
        <f>IF(O39=0,0,O39-K39)</f>
        <v>0</v>
      </c>
      <c r="R39" s="14">
        <v>46904395.63</v>
      </c>
      <c r="S39" s="14">
        <v>0</v>
      </c>
      <c r="T39" s="14">
        <f>IF(R39=0,0,R39-N39)</f>
        <v>0</v>
      </c>
      <c r="U39" s="14">
        <f>IF(S39=0,0,S39-O39)</f>
        <v>0</v>
      </c>
      <c r="V39" s="14">
        <v>57309447.65</v>
      </c>
      <c r="W39" s="14">
        <v>15348</v>
      </c>
      <c r="X39" s="14">
        <f>IF(V39=0,0,V39-R39)</f>
        <v>0</v>
      </c>
      <c r="Y39" s="14">
        <f>IF(W39=0,0,W39-S39)</f>
        <v>0</v>
      </c>
      <c r="Z39" s="14">
        <f>D39+H39+L39+P39+T39+X39</f>
        <v>0</v>
      </c>
      <c r="AA39" s="14">
        <f>E39+I39+M39+Q39+U39+Y39</f>
        <v>0</v>
      </c>
      <c r="AB39" s="15">
        <f>IF(AA39=0,0,IF(Z39=0,0,(AA39-Z39)/Z39*100))</f>
        <v>0</v>
      </c>
      <c r="AC39" s="16">
        <f>IF(Z39=0,0,IF(B39=0,0,Z39/B39*100))</f>
        <v>0</v>
      </c>
      <c r="AD39" s="16">
        <f>IF(AA39=0,0,IF(C39=0,0,AA39/C39*100))</f>
        <v>0</v>
      </c>
      <c r="AE39" s="14">
        <v>594291000</v>
      </c>
    </row>
    <row r="40" spans="1:31" ht="34.5" customHeight="1">
      <c r="A40" s="22" t="s">
        <v>47</v>
      </c>
      <c r="B40" s="18">
        <v>399567419.84</v>
      </c>
      <c r="C40" s="18">
        <v>680145000</v>
      </c>
      <c r="D40" s="18">
        <v>0</v>
      </c>
      <c r="E40" s="18">
        <v>0</v>
      </c>
      <c r="F40" s="18">
        <v>306977.57</v>
      </c>
      <c r="G40" s="18">
        <v>0</v>
      </c>
      <c r="H40" s="18">
        <f>IF(F40=0,0,F40-D40)</f>
        <v>0</v>
      </c>
      <c r="I40" s="18">
        <f>IF(G40=0,0,G40-E40)</f>
        <v>0</v>
      </c>
      <c r="J40" s="18">
        <v>21557532.14</v>
      </c>
      <c r="K40" s="18">
        <v>0</v>
      </c>
      <c r="L40" s="18">
        <f>IF(J40=0,0,J40-F40)</f>
        <v>0</v>
      </c>
      <c r="M40" s="18">
        <f>IF(K40=0,0,K40-G40)</f>
        <v>0</v>
      </c>
      <c r="N40" s="18">
        <v>37900262.48</v>
      </c>
      <c r="O40" s="18">
        <v>0</v>
      </c>
      <c r="P40" s="18">
        <f>IF(N40=0,0,N40-J40)</f>
        <v>0</v>
      </c>
      <c r="Q40" s="18">
        <f>IF(O40=0,0,O40-K40)</f>
        <v>0</v>
      </c>
      <c r="R40" s="18">
        <v>46904395.63</v>
      </c>
      <c r="S40" s="18">
        <v>0</v>
      </c>
      <c r="T40" s="18">
        <f>IF(R40=0,0,R40-N40)</f>
        <v>0</v>
      </c>
      <c r="U40" s="18">
        <f>IF(S40=0,0,S40-O40)</f>
        <v>0</v>
      </c>
      <c r="V40" s="18">
        <v>57309447.65</v>
      </c>
      <c r="W40" s="18">
        <v>15348</v>
      </c>
      <c r="X40" s="18">
        <f>IF(V40=0,0,V40-R40)</f>
        <v>0</v>
      </c>
      <c r="Y40" s="18">
        <f>IF(W40=0,0,W40-S40)</f>
        <v>0</v>
      </c>
      <c r="Z40" s="18">
        <f>D40+H40+L40+P40+T40+X40</f>
        <v>0</v>
      </c>
      <c r="AA40" s="18">
        <f>E40+I40+M40+Q40+U40+Y40</f>
        <v>0</v>
      </c>
      <c r="AB40" s="19">
        <f>IF(AA40=0,0,IF(Z40=0,0,(AA40-Z40)/Z40*100))</f>
        <v>0</v>
      </c>
      <c r="AC40" s="20">
        <f>IF(Z40=0,0,IF(B40=0,0,Z40/B40*100))</f>
        <v>0</v>
      </c>
      <c r="AD40" s="20">
        <f>IF(AA40=0,0,IF(C40=0,0,AA40/C40*100))</f>
        <v>0</v>
      </c>
      <c r="AE40" s="18">
        <v>594291000</v>
      </c>
    </row>
  </sheetData>
  <sheetProtection/>
  <mergeCells count="20"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Furkan Gökalp</cp:lastModifiedBy>
  <cp:lastPrinted>2021-05-21T11:43:44Z</cp:lastPrinted>
  <dcterms:created xsi:type="dcterms:W3CDTF">2021-05-12T10:51:16Z</dcterms:created>
  <dcterms:modified xsi:type="dcterms:W3CDTF">2021-05-26T11:49:09Z</dcterms:modified>
  <cp:category/>
  <cp:version/>
  <cp:contentType/>
  <cp:contentStatus/>
</cp:coreProperties>
</file>